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nCarlos\Documents\INGENIO.XYZ\"/>
    </mc:Choice>
  </mc:AlternateContent>
  <xr:revisionPtr revIDLastSave="0" documentId="8_{512F5BF2-5B0B-4674-9FA9-B7985C8E00AC}" xr6:coauthVersionLast="45" xr6:coauthVersionMax="45" xr10:uidLastSave="{00000000-0000-0000-0000-000000000000}"/>
  <bookViews>
    <workbookView xWindow="-98" yWindow="-98" windowWidth="19396" windowHeight="10996" xr2:uid="{1548C086-3169-4C1D-A3F7-7F371FA9ECB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9" i="1" l="1"/>
  <c r="D9" i="1"/>
  <c r="C9" i="1"/>
  <c r="O3" i="1"/>
  <c r="D10" i="1"/>
  <c r="G3" i="1"/>
  <c r="H3" i="1" s="1"/>
  <c r="I3" i="1" s="1"/>
  <c r="E3" i="1"/>
  <c r="F3" i="1" s="1"/>
  <c r="L3" i="1" s="1"/>
  <c r="B8" i="1"/>
  <c r="B6" i="1"/>
  <c r="B4" i="1"/>
  <c r="J3" i="1" l="1"/>
  <c r="K3" i="1" s="1"/>
  <c r="M3" i="1"/>
  <c r="N3" i="1" s="1"/>
</calcChain>
</file>

<file path=xl/sharedStrings.xml><?xml version="1.0" encoding="utf-8"?>
<sst xmlns="http://schemas.openxmlformats.org/spreadsheetml/2006/main" count="23" uniqueCount="23">
  <si>
    <t>b</t>
  </si>
  <si>
    <t>h</t>
  </si>
  <si>
    <t>d</t>
  </si>
  <si>
    <t>fcd</t>
  </si>
  <si>
    <t>fyd</t>
  </si>
  <si>
    <t>x</t>
  </si>
  <si>
    <t>0,8x</t>
  </si>
  <si>
    <t>fck</t>
  </si>
  <si>
    <t>fyk</t>
  </si>
  <si>
    <t>Pivote B</t>
  </si>
  <si>
    <t xml:space="preserve">Epsi </t>
  </si>
  <si>
    <t>As</t>
  </si>
  <si>
    <t>A's</t>
  </si>
  <si>
    <t>Ts</t>
  </si>
  <si>
    <t>Cs</t>
  </si>
  <si>
    <t>Cc+Cs</t>
  </si>
  <si>
    <t>Equilibrio</t>
  </si>
  <si>
    <t>M</t>
  </si>
  <si>
    <t>Mc</t>
  </si>
  <si>
    <t>Ms</t>
  </si>
  <si>
    <t>M gordo</t>
  </si>
  <si>
    <t>Cc [kN]</t>
  </si>
  <si>
    <t>sigma s [Mpa]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</si>
</sst>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11798-DE2A-49E2-AB07-7321368982CC}">
  <dimension ref="A1:O10"/>
  <sheetViews>
    <sheetView tabSelected="1" workbookViewId="0">
      <selection activeCell="F9" sqref="F9"/>
    </sheetView>
  </sheetViews>
  <sheetFormatPr baseColWidth="10" defaultRowHeight="14.25" x14ac:dyDescent="0.45"/>
  <cols>
    <col min="8" max="8" width="12.53125" customWidth="1"/>
  </cols>
  <sheetData>
    <row r="1" spans="1:15" x14ac:dyDescent="0.45">
      <c r="D1" t="s">
        <v>9</v>
      </c>
    </row>
    <row r="2" spans="1:15" x14ac:dyDescent="0.45">
      <c r="A2" t="s">
        <v>0</v>
      </c>
      <c r="B2" s="1">
        <v>0.4</v>
      </c>
      <c r="D2" t="s">
        <v>5</v>
      </c>
      <c r="E2" t="s">
        <v>6</v>
      </c>
      <c r="F2" t="s">
        <v>21</v>
      </c>
      <c r="G2" t="s">
        <v>10</v>
      </c>
      <c r="H2" t="s">
        <v>22</v>
      </c>
      <c r="I2" t="s">
        <v>14</v>
      </c>
      <c r="J2" t="s">
        <v>15</v>
      </c>
      <c r="K2" t="s">
        <v>16</v>
      </c>
      <c r="L2" t="s">
        <v>18</v>
      </c>
      <c r="M2" t="s">
        <v>19</v>
      </c>
      <c r="N2" t="s">
        <v>17</v>
      </c>
      <c r="O2" t="s">
        <v>20</v>
      </c>
    </row>
    <row r="3" spans="1:15" x14ac:dyDescent="0.45">
      <c r="A3" t="s">
        <v>1</v>
      </c>
      <c r="B3" s="1">
        <v>0.5</v>
      </c>
      <c r="D3" s="2">
        <v>5.8500000000000003E-2</v>
      </c>
      <c r="E3">
        <f>+D3*0.8</f>
        <v>4.6800000000000008E-2</v>
      </c>
      <c r="F3">
        <f>+E3*B2*B6*1000</f>
        <v>312.00000000000011</v>
      </c>
      <c r="G3">
        <f>3.5/D3*(D3-0.05)</f>
        <v>0.50854700854700852</v>
      </c>
      <c r="H3">
        <f>+MIN(B8,G3/1000*200000)</f>
        <v>101.7094017094017</v>
      </c>
      <c r="I3">
        <f>+H3*D9/10</f>
        <v>95.858852763380867</v>
      </c>
      <c r="J3">
        <f>+I3+F3</f>
        <v>407.85885276338098</v>
      </c>
      <c r="K3" s="3">
        <f>+J3-F9</f>
        <v>-1.9141020526789703</v>
      </c>
      <c r="L3">
        <f>+F3*(B4-0.5*E3)</f>
        <v>133.09920000000005</v>
      </c>
      <c r="M3">
        <f>+I3*(B4-0.05)</f>
        <v>38.343541105352351</v>
      </c>
      <c r="N3" s="4">
        <f>+L3+M3</f>
        <v>171.44274110535241</v>
      </c>
      <c r="O3" s="4">
        <f>+D9*B8*0.85*B4/10</f>
        <v>156.73815521714295</v>
      </c>
    </row>
    <row r="4" spans="1:15" x14ac:dyDescent="0.45">
      <c r="A4" t="s">
        <v>2</v>
      </c>
      <c r="B4">
        <f>+B3-0.05</f>
        <v>0.45</v>
      </c>
    </row>
    <row r="5" spans="1:15" x14ac:dyDescent="0.45">
      <c r="A5" t="s">
        <v>7</v>
      </c>
      <c r="B5" s="1">
        <v>25</v>
      </c>
    </row>
    <row r="6" spans="1:15" x14ac:dyDescent="0.45">
      <c r="A6" t="s">
        <v>3</v>
      </c>
      <c r="B6">
        <f>+B5/1.5</f>
        <v>16.666666666666668</v>
      </c>
    </row>
    <row r="7" spans="1:15" x14ac:dyDescent="0.45">
      <c r="A7" t="s">
        <v>8</v>
      </c>
      <c r="B7" s="1">
        <v>500</v>
      </c>
    </row>
    <row r="8" spans="1:15" x14ac:dyDescent="0.45">
      <c r="A8" t="s">
        <v>4</v>
      </c>
      <c r="B8">
        <f>+B7/1.15</f>
        <v>434.78260869565219</v>
      </c>
    </row>
    <row r="9" spans="1:15" x14ac:dyDescent="0.45">
      <c r="A9" t="s">
        <v>11</v>
      </c>
      <c r="B9" s="1">
        <v>3</v>
      </c>
      <c r="C9" s="1">
        <f>+PI()</f>
        <v>3.1415926535897931</v>
      </c>
      <c r="D9" s="5">
        <f>+B9*C9</f>
        <v>9.4247779607693793</v>
      </c>
      <c r="E9" t="s">
        <v>13</v>
      </c>
      <c r="F9">
        <f>+D9*B8/10</f>
        <v>409.77295481605995</v>
      </c>
    </row>
    <row r="10" spans="1:15" x14ac:dyDescent="0.45">
      <c r="A10" t="s">
        <v>12</v>
      </c>
      <c r="D10">
        <f>+D9</f>
        <v>9.4247779607693793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Arroyo Portero</dc:creator>
  <cp:lastModifiedBy>Juan Carlos Arroyo Portero</cp:lastModifiedBy>
  <dcterms:created xsi:type="dcterms:W3CDTF">2020-08-08T10:29:49Z</dcterms:created>
  <dcterms:modified xsi:type="dcterms:W3CDTF">2020-08-08T11:02:16Z</dcterms:modified>
</cp:coreProperties>
</file>